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tom_devits_vlaanderen_be/Documents/Bureaublad/"/>
    </mc:Choice>
  </mc:AlternateContent>
  <xr:revisionPtr revIDLastSave="2" documentId="8_{50C08BB8-4F33-4B31-9CC7-BA57F705AABD}" xr6:coauthVersionLast="45" xr6:coauthVersionMax="45" xr10:uidLastSave="{CE14831E-8405-47E6-B11B-F66B5485E1F6}"/>
  <bookViews>
    <workbookView xWindow="-120" yWindow="-120" windowWidth="29040" windowHeight="15840" xr2:uid="{7709BF8C-ACC6-424E-847C-3D714798E112}"/>
  </bookViews>
  <sheets>
    <sheet name="vraag 2, 6a, 8, 9a en 9b" sheetId="18" r:id="rId1"/>
  </sheets>
  <definedNames>
    <definedName name="_xlnm._FilterDatabase" localSheetId="0" hidden="1">'vraag 2, 6a, 8, 9a en 9b'!$A$1:$E$1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18" l="1"/>
  <c r="C15" i="18"/>
  <c r="D60" i="18"/>
  <c r="E58" i="18" l="1"/>
  <c r="D58" i="18"/>
  <c r="C58" i="18"/>
  <c r="E55" i="18" l="1"/>
  <c r="D54" i="18"/>
  <c r="C50" i="18"/>
  <c r="E49" i="18"/>
  <c r="D49" i="18"/>
  <c r="E47" i="18"/>
  <c r="D47" i="18"/>
  <c r="D46" i="18" l="1"/>
  <c r="E44" i="18"/>
  <c r="D44" i="18"/>
  <c r="D42" i="18"/>
  <c r="C38" i="18"/>
  <c r="E37" i="18"/>
  <c r="E36" i="18"/>
  <c r="D36" i="18"/>
  <c r="E33" i="18"/>
  <c r="E32" i="18"/>
  <c r="D32" i="18"/>
  <c r="D30" i="18"/>
  <c r="D25" i="18"/>
  <c r="D20" i="18"/>
  <c r="E52" i="18" l="1"/>
  <c r="D52" i="18"/>
</calcChain>
</file>

<file path=xl/sharedStrings.xml><?xml version="1.0" encoding="utf-8"?>
<sst xmlns="http://schemas.openxmlformats.org/spreadsheetml/2006/main" count="69" uniqueCount="69">
  <si>
    <t>Polder Vliet en Zielbeek</t>
  </si>
  <si>
    <t>Zuidijzerpolder</t>
  </si>
  <si>
    <t>Generale Vrije Polders</t>
  </si>
  <si>
    <t>Westkustpolder</t>
  </si>
  <si>
    <t>Oostkustpolder</t>
  </si>
  <si>
    <t>Middenkustpolder</t>
  </si>
  <si>
    <t>Polder van de Beneden Dender</t>
  </si>
  <si>
    <t>Polder Vlassenbroek</t>
  </si>
  <si>
    <t>Polder tussen Schelde en Durme</t>
  </si>
  <si>
    <t>Polder Sinaai-Daknam</t>
  </si>
  <si>
    <t>Polder van Maldegem</t>
  </si>
  <si>
    <t>Watering de Lieve</t>
  </si>
  <si>
    <t>Polder van Rumst</t>
  </si>
  <si>
    <t>Watering Oude Kale en Meirebeek</t>
  </si>
  <si>
    <t>Polder van Belham</t>
  </si>
  <si>
    <t>Watering der Barebeek</t>
  </si>
  <si>
    <t>Watering van Melden</t>
  </si>
  <si>
    <t>Polder Schelde Durme Oost</t>
  </si>
  <si>
    <t>Zwarte Sluispolder</t>
  </si>
  <si>
    <t>Polder Willebroek</t>
  </si>
  <si>
    <t>Polder van Lier</t>
  </si>
  <si>
    <t>Watering der Assels</t>
  </si>
  <si>
    <t>Isabellapolder</t>
  </si>
  <si>
    <t>Moerbeke-Polder</t>
  </si>
  <si>
    <t>Nieuwe Polder van Blankenberge</t>
  </si>
  <si>
    <t>Polder Bethoostersche Broeken</t>
  </si>
  <si>
    <t>Polder Moervaart en Zuidlede</t>
  </si>
  <si>
    <t>Polder Oost-Sive-Schouselbroek</t>
  </si>
  <si>
    <t>Polder Scheldeschorren-Noord</t>
  </si>
  <si>
    <t>Polder van Battenbroek</t>
  </si>
  <si>
    <t>Polder van Ettenhoven en Muisbroek</t>
  </si>
  <si>
    <t>Polder van het Land van Waas</t>
  </si>
  <si>
    <t>Polder van Kruibeke</t>
  </si>
  <si>
    <t>Polder van Tielrode</t>
  </si>
  <si>
    <t>Slependammepolders</t>
  </si>
  <si>
    <t>Watering De Beneden Mark</t>
  </si>
  <si>
    <t>Watering De Dommelvallei</t>
  </si>
  <si>
    <t>Watering De Grote Gete</t>
  </si>
  <si>
    <t>Watering De Herk</t>
  </si>
  <si>
    <t>Watering De Kleine Gete</t>
  </si>
  <si>
    <t>Watering De Mene</t>
  </si>
  <si>
    <t>Watering De Molenbeek</t>
  </si>
  <si>
    <t>Watering De Motbeek</t>
  </si>
  <si>
    <t>Watering De Natte Nest</t>
  </si>
  <si>
    <t>Watering De Oostelijke Mark</t>
  </si>
  <si>
    <t>Watering De Velpe</t>
  </si>
  <si>
    <t>Watering De Vreenebeek</t>
  </si>
  <si>
    <t>Watering De Wagemakersstroom</t>
  </si>
  <si>
    <t>Watering Het Grootbroek</t>
  </si>
  <si>
    <t>Watering Het Schulensbroek</t>
  </si>
  <si>
    <t>Watering Het Velpedal</t>
  </si>
  <si>
    <t>Watering Het Vereveld</t>
  </si>
  <si>
    <t>Watering van de acht beken</t>
  </si>
  <si>
    <t>Watering van de Oude Dender</t>
  </si>
  <si>
    <t>Watering van Loenhout</t>
  </si>
  <si>
    <t>Watering van Schakkenbroek en Terberme</t>
  </si>
  <si>
    <t>Watering van St.-Truiden</t>
  </si>
  <si>
    <t>Watering van Wuustwezel</t>
  </si>
  <si>
    <t>Polder / Watering</t>
  </si>
  <si>
    <t>Watering de Burggravenstroom</t>
  </si>
  <si>
    <r>
      <t>77</t>
    </r>
    <r>
      <rPr>
        <sz val="11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 xml:space="preserve">259,07 </t>
    </r>
  </si>
  <si>
    <t>273 327,02</t>
  </si>
  <si>
    <t xml:space="preserve">97 462,62 </t>
  </si>
  <si>
    <t>aantal aanslagbiljetten (vraag 2)</t>
  </si>
  <si>
    <t>totale werkingskost (vraag 6a)</t>
  </si>
  <si>
    <t>bijdrage gemeenten voor onderhoud 3e cat (vraag 8)</t>
  </si>
  <si>
    <t>bijdrage provincie voor onderhoud waterlopen 2e cat (vraag 8)</t>
  </si>
  <si>
    <t>gem leeftijd bestuurders (vraag 9b)</t>
  </si>
  <si>
    <t>aantal bestuurders (vraag 9a)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</si>
</sst>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4" fontId="0" fillId="0" borderId="0" xfId="0" applyNumberFormat="1"/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textRotation="60"/>
    </xf>
    <xf numFmtId="4" fontId="2" fillId="0" borderId="1" xfId="0" applyNumberFormat="1" applyFont="1" applyFill="1" applyBorder="1" applyAlignment="1">
      <alignment horizontal="right"/>
    </xf>
    <xf numFmtId="3" fontId="0" fillId="0" borderId="1" xfId="0" applyNumberFormat="1" applyFill="1" applyBorder="1" applyAlignment="1">
      <alignment horizontal="right" textRotation="60"/>
    </xf>
    <xf numFmtId="4" fontId="0" fillId="0" borderId="2" xfId="0" applyNumberFormat="1" applyFill="1" applyBorder="1" applyAlignment="1">
      <alignment horizontal="right" textRotation="60"/>
    </xf>
    <xf numFmtId="1" fontId="0" fillId="0" borderId="2" xfId="0" applyNumberFormat="1" applyFill="1" applyBorder="1" applyAlignment="1">
      <alignment horizontal="right" textRotation="60"/>
    </xf>
    <xf numFmtId="0" fontId="0" fillId="0" borderId="2" xfId="0" applyFill="1" applyBorder="1" applyAlignment="1">
      <alignment horizontal="right" textRotation="60"/>
    </xf>
    <xf numFmtId="4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4" fontId="4" fillId="0" borderId="0" xfId="0" applyNumberFormat="1" applyFont="1" applyFill="1" applyAlignment="1">
      <alignment horizontal="right"/>
    </xf>
    <xf numFmtId="1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4" fontId="2" fillId="0" borderId="0" xfId="0" applyNumberFormat="1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0" fillId="0" borderId="0" xfId="0" applyNumberFormat="1" applyFill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1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3C2EC-86EF-475D-8603-402DB466E34D}">
  <dimension ref="A1:J6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6" sqref="J6"/>
    </sheetView>
  </sheetViews>
  <sheetFormatPr defaultRowHeight="15" x14ac:dyDescent="0.25"/>
  <cols>
    <col min="1" max="1" width="35.85546875" style="2" bestFit="1" customWidth="1"/>
    <col min="2" max="2" width="12.7109375" style="18" bestFit="1" customWidth="1"/>
    <col min="3" max="3" width="12.28515625" style="16" bestFit="1" customWidth="1"/>
    <col min="4" max="4" width="12.28515625" style="16" customWidth="1"/>
    <col min="5" max="5" width="12.7109375" style="16" customWidth="1"/>
    <col min="6" max="6" width="8.28515625" style="20" bestFit="1" customWidth="1"/>
    <col min="7" max="7" width="8.85546875" style="21"/>
  </cols>
  <sheetData>
    <row r="1" spans="1:10" ht="288.60000000000002" customHeight="1" x14ac:dyDescent="0.25">
      <c r="A1" s="4" t="s">
        <v>58</v>
      </c>
      <c r="B1" s="6" t="s">
        <v>63</v>
      </c>
      <c r="C1" s="7" t="s">
        <v>64</v>
      </c>
      <c r="D1" s="7" t="s">
        <v>66</v>
      </c>
      <c r="E1" s="7" t="s">
        <v>65</v>
      </c>
      <c r="F1" s="8" t="s">
        <v>68</v>
      </c>
      <c r="G1" s="9" t="s">
        <v>67</v>
      </c>
    </row>
    <row r="2" spans="1:10" x14ac:dyDescent="0.25">
      <c r="A2" s="3" t="s">
        <v>33</v>
      </c>
      <c r="B2" s="11">
        <v>0</v>
      </c>
      <c r="C2" s="12">
        <v>35577.230000000003</v>
      </c>
      <c r="D2" s="10">
        <v>0</v>
      </c>
      <c r="E2" s="12">
        <v>1312.85</v>
      </c>
      <c r="F2" s="13">
        <v>4</v>
      </c>
      <c r="G2" s="14">
        <v>79</v>
      </c>
    </row>
    <row r="3" spans="1:10" x14ac:dyDescent="0.25">
      <c r="A3" s="3" t="s">
        <v>27</v>
      </c>
      <c r="B3" s="11"/>
      <c r="C3" s="10"/>
      <c r="D3" s="10">
        <v>0</v>
      </c>
      <c r="E3" s="10">
        <v>0</v>
      </c>
      <c r="F3" s="13"/>
      <c r="G3" s="14"/>
    </row>
    <row r="4" spans="1:10" x14ac:dyDescent="0.25">
      <c r="A4" s="3" t="s">
        <v>20</v>
      </c>
      <c r="B4" s="11">
        <v>200</v>
      </c>
      <c r="C4" s="10">
        <v>171144.59000000003</v>
      </c>
      <c r="D4" s="10">
        <v>0</v>
      </c>
      <c r="E4" s="10">
        <v>25000</v>
      </c>
      <c r="F4" s="13">
        <v>5</v>
      </c>
      <c r="G4" s="14">
        <v>65</v>
      </c>
    </row>
    <row r="5" spans="1:10" x14ac:dyDescent="0.25">
      <c r="A5" s="3" t="s">
        <v>53</v>
      </c>
      <c r="B5" s="11"/>
      <c r="C5" s="10"/>
      <c r="D5" s="10"/>
      <c r="E5" s="10"/>
      <c r="F5" s="13"/>
      <c r="G5" s="14"/>
    </row>
    <row r="6" spans="1:10" x14ac:dyDescent="0.25">
      <c r="A6" s="3" t="s">
        <v>12</v>
      </c>
      <c r="B6" s="11">
        <v>275</v>
      </c>
      <c r="C6" s="10">
        <v>8042.68</v>
      </c>
      <c r="D6" s="10">
        <v>0</v>
      </c>
      <c r="E6" s="10">
        <v>4500</v>
      </c>
      <c r="F6" s="13">
        <v>6</v>
      </c>
      <c r="G6" s="14">
        <v>63</v>
      </c>
      <c r="H6" s="1"/>
      <c r="J6" s="1"/>
    </row>
    <row r="7" spans="1:10" x14ac:dyDescent="0.25">
      <c r="A7" s="3" t="s">
        <v>29</v>
      </c>
      <c r="B7" s="11"/>
      <c r="C7" s="10"/>
      <c r="D7" s="10"/>
      <c r="E7" s="10"/>
      <c r="F7" s="13"/>
      <c r="G7" s="14"/>
    </row>
    <row r="8" spans="1:10" x14ac:dyDescent="0.25">
      <c r="A8" s="3" t="s">
        <v>21</v>
      </c>
      <c r="B8" s="11">
        <v>544</v>
      </c>
      <c r="C8" s="10">
        <v>13154.789999999999</v>
      </c>
      <c r="D8" s="10">
        <v>2667.0800000000004</v>
      </c>
      <c r="E8" s="10">
        <v>0</v>
      </c>
      <c r="F8" s="13">
        <v>4</v>
      </c>
      <c r="G8" s="14">
        <v>72</v>
      </c>
    </row>
    <row r="9" spans="1:10" x14ac:dyDescent="0.25">
      <c r="A9" s="3" t="s">
        <v>43</v>
      </c>
      <c r="B9" s="11">
        <v>700</v>
      </c>
      <c r="C9" s="5" t="s">
        <v>60</v>
      </c>
      <c r="D9" s="10">
        <v>0</v>
      </c>
      <c r="E9" s="10">
        <v>0</v>
      </c>
      <c r="F9" s="13">
        <v>5</v>
      </c>
      <c r="G9" s="14">
        <v>65</v>
      </c>
    </row>
    <row r="10" spans="1:10" x14ac:dyDescent="0.25">
      <c r="A10" s="3" t="s">
        <v>42</v>
      </c>
      <c r="B10" s="11">
        <v>484</v>
      </c>
      <c r="C10" s="10"/>
      <c r="D10" s="10">
        <v>2107.5</v>
      </c>
      <c r="E10" s="10">
        <v>2423.85</v>
      </c>
      <c r="F10" s="13">
        <v>7</v>
      </c>
      <c r="G10" s="14">
        <v>55</v>
      </c>
    </row>
    <row r="11" spans="1:10" x14ac:dyDescent="0.25">
      <c r="A11" s="3" t="s">
        <v>32</v>
      </c>
      <c r="B11" s="11">
        <v>0</v>
      </c>
      <c r="C11" s="15">
        <v>69328.7</v>
      </c>
      <c r="D11" s="10">
        <v>0</v>
      </c>
      <c r="E11" s="10">
        <v>0</v>
      </c>
      <c r="F11" s="13">
        <v>8</v>
      </c>
      <c r="G11" s="14">
        <v>70</v>
      </c>
    </row>
    <row r="12" spans="1:10" x14ac:dyDescent="0.25">
      <c r="A12" s="3" t="s">
        <v>25</v>
      </c>
      <c r="B12" s="11">
        <v>765</v>
      </c>
      <c r="C12" s="10">
        <v>23435.67</v>
      </c>
      <c r="D12" s="10">
        <v>0</v>
      </c>
      <c r="E12" s="10">
        <v>7758.76</v>
      </c>
      <c r="F12" s="13">
        <v>5</v>
      </c>
      <c r="G12" s="14">
        <v>69.5</v>
      </c>
    </row>
    <row r="13" spans="1:10" x14ac:dyDescent="0.25">
      <c r="A13" s="3" t="s">
        <v>30</v>
      </c>
      <c r="B13" s="11">
        <v>1933</v>
      </c>
      <c r="C13" s="15">
        <v>99307.92</v>
      </c>
      <c r="D13" s="10">
        <v>57514.59</v>
      </c>
      <c r="E13" s="10">
        <v>13860.19</v>
      </c>
      <c r="F13" s="13">
        <v>5</v>
      </c>
      <c r="G13" s="14">
        <v>53</v>
      </c>
    </row>
    <row r="14" spans="1:10" x14ac:dyDescent="0.25">
      <c r="A14" s="3" t="s">
        <v>55</v>
      </c>
      <c r="B14" s="11">
        <v>1253</v>
      </c>
      <c r="C14" s="5">
        <v>32744</v>
      </c>
      <c r="D14" s="10">
        <v>4340</v>
      </c>
      <c r="E14" s="10">
        <v>10202</v>
      </c>
      <c r="F14" s="13">
        <v>5</v>
      </c>
      <c r="G14" s="14">
        <v>57</v>
      </c>
    </row>
    <row r="15" spans="1:10" x14ac:dyDescent="0.25">
      <c r="A15" s="3" t="s">
        <v>16</v>
      </c>
      <c r="B15" s="11">
        <v>899</v>
      </c>
      <c r="C15" s="10">
        <f>140767.88+289550.37</f>
        <v>430318.25</v>
      </c>
      <c r="D15" s="10">
        <v>85458.59</v>
      </c>
      <c r="E15" s="10">
        <v>32349.96</v>
      </c>
      <c r="F15" s="13">
        <v>6</v>
      </c>
      <c r="G15" s="14">
        <v>70</v>
      </c>
    </row>
    <row r="16" spans="1:10" x14ac:dyDescent="0.25">
      <c r="A16" s="3" t="s">
        <v>51</v>
      </c>
      <c r="B16" s="11">
        <v>1551</v>
      </c>
      <c r="C16" s="10">
        <v>202381.34</v>
      </c>
      <c r="D16" s="10">
        <v>72456.97</v>
      </c>
      <c r="E16" s="10">
        <v>21583.34</v>
      </c>
      <c r="F16" s="13">
        <v>7</v>
      </c>
      <c r="G16" s="14">
        <v>65</v>
      </c>
    </row>
    <row r="17" spans="1:7" x14ac:dyDescent="0.25">
      <c r="A17" s="3" t="s">
        <v>45</v>
      </c>
      <c r="B17" s="11"/>
      <c r="C17" s="10"/>
      <c r="D17" s="10"/>
      <c r="E17" s="10"/>
      <c r="F17" s="13"/>
      <c r="G17" s="14"/>
    </row>
    <row r="18" spans="1:7" x14ac:dyDescent="0.25">
      <c r="A18" s="3" t="s">
        <v>46</v>
      </c>
      <c r="B18" s="11">
        <v>1316</v>
      </c>
      <c r="C18" s="10">
        <v>224341.46</v>
      </c>
      <c r="D18" s="10">
        <v>88428.3</v>
      </c>
      <c r="E18" s="10">
        <v>25069.759999999998</v>
      </c>
      <c r="F18" s="13">
        <v>9</v>
      </c>
      <c r="G18" s="14">
        <v>59.8</v>
      </c>
    </row>
    <row r="19" spans="1:7" x14ac:dyDescent="0.25">
      <c r="A19" s="3" t="s">
        <v>44</v>
      </c>
      <c r="B19" s="11">
        <v>617</v>
      </c>
      <c r="C19" s="10">
        <v>18000</v>
      </c>
      <c r="D19" s="10">
        <v>0</v>
      </c>
      <c r="E19" s="10">
        <v>0</v>
      </c>
      <c r="F19" s="13">
        <v>5</v>
      </c>
      <c r="G19" s="14">
        <v>60</v>
      </c>
    </row>
    <row r="20" spans="1:7" x14ac:dyDescent="0.25">
      <c r="A20" s="3" t="s">
        <v>7</v>
      </c>
      <c r="B20" s="11">
        <v>6315</v>
      </c>
      <c r="C20" s="10">
        <v>192707.78</v>
      </c>
      <c r="D20" s="10">
        <f>8187.6+3573.75</f>
        <v>11761.35</v>
      </c>
      <c r="E20" s="10">
        <v>34665.839999999997</v>
      </c>
      <c r="F20" s="13">
        <v>7</v>
      </c>
      <c r="G20" s="14">
        <v>56</v>
      </c>
    </row>
    <row r="21" spans="1:7" x14ac:dyDescent="0.25">
      <c r="A21" s="3" t="s">
        <v>36</v>
      </c>
      <c r="B21" s="11">
        <v>350</v>
      </c>
      <c r="C21" s="10">
        <v>373132.44999999995</v>
      </c>
      <c r="D21" s="10">
        <v>71147.97</v>
      </c>
      <c r="E21" s="10">
        <v>37368.89</v>
      </c>
      <c r="F21" s="13">
        <v>9</v>
      </c>
      <c r="G21" s="14">
        <v>53</v>
      </c>
    </row>
    <row r="22" spans="1:7" x14ac:dyDescent="0.25">
      <c r="A22" s="3" t="s">
        <v>6</v>
      </c>
      <c r="B22" s="11">
        <v>6024</v>
      </c>
      <c r="C22" s="10"/>
      <c r="D22" s="10">
        <v>62000</v>
      </c>
      <c r="E22" s="10">
        <v>40000</v>
      </c>
      <c r="F22" s="13"/>
      <c r="G22" s="14"/>
    </row>
    <row r="23" spans="1:7" x14ac:dyDescent="0.25">
      <c r="A23" s="3" t="s">
        <v>47</v>
      </c>
      <c r="B23" s="11"/>
      <c r="C23" s="10"/>
      <c r="D23" s="10"/>
      <c r="E23" s="10"/>
      <c r="F23" s="13"/>
      <c r="G23" s="14"/>
    </row>
    <row r="24" spans="1:7" x14ac:dyDescent="0.25">
      <c r="A24" s="3" t="s">
        <v>11</v>
      </c>
      <c r="B24" s="11">
        <v>3059</v>
      </c>
      <c r="C24" s="10"/>
      <c r="D24" s="10">
        <v>15000</v>
      </c>
      <c r="E24" s="10">
        <v>75000</v>
      </c>
      <c r="F24" s="13"/>
      <c r="G24" s="14"/>
    </row>
    <row r="25" spans="1:7" x14ac:dyDescent="0.25">
      <c r="A25" s="3" t="s">
        <v>15</v>
      </c>
      <c r="B25" s="11">
        <v>3721</v>
      </c>
      <c r="C25" s="10">
        <v>242097.85</v>
      </c>
      <c r="D25" s="10">
        <f>64999.84+14000</f>
        <v>78999.839999999997</v>
      </c>
      <c r="E25" s="10">
        <v>0</v>
      </c>
      <c r="F25" s="13">
        <v>7</v>
      </c>
      <c r="G25" s="14">
        <v>65</v>
      </c>
    </row>
    <row r="26" spans="1:7" x14ac:dyDescent="0.25">
      <c r="A26" s="3" t="s">
        <v>54</v>
      </c>
      <c r="B26" s="11">
        <v>1650</v>
      </c>
      <c r="C26" s="10">
        <v>320637.24</v>
      </c>
      <c r="D26" s="10">
        <v>59890</v>
      </c>
      <c r="E26" s="10">
        <v>0</v>
      </c>
      <c r="F26" s="13">
        <v>7</v>
      </c>
      <c r="G26" s="14">
        <v>55.28</v>
      </c>
    </row>
    <row r="27" spans="1:7" x14ac:dyDescent="0.25">
      <c r="A27" s="3" t="s">
        <v>52</v>
      </c>
      <c r="B27" s="11">
        <v>0</v>
      </c>
      <c r="C27" s="16" t="s">
        <v>61</v>
      </c>
      <c r="D27" s="16" t="s">
        <v>62</v>
      </c>
      <c r="E27" s="10">
        <v>0</v>
      </c>
      <c r="F27" s="13">
        <v>6</v>
      </c>
      <c r="G27" s="14">
        <v>61</v>
      </c>
    </row>
    <row r="28" spans="1:7" x14ac:dyDescent="0.25">
      <c r="A28" s="3" t="s">
        <v>57</v>
      </c>
      <c r="B28" s="11">
        <v>2283</v>
      </c>
      <c r="C28" s="10">
        <v>155290.16</v>
      </c>
      <c r="D28" s="10">
        <v>79037</v>
      </c>
      <c r="E28" s="10">
        <v>0</v>
      </c>
      <c r="F28" s="13">
        <v>8</v>
      </c>
      <c r="G28" s="10">
        <v>58</v>
      </c>
    </row>
    <row r="29" spans="1:7" x14ac:dyDescent="0.25">
      <c r="A29" s="3" t="s">
        <v>40</v>
      </c>
      <c r="B29" s="11">
        <v>3012</v>
      </c>
      <c r="C29" s="10">
        <v>354941.4</v>
      </c>
      <c r="D29" s="10">
        <v>88642.34</v>
      </c>
      <c r="E29" s="10">
        <v>0</v>
      </c>
      <c r="F29" s="13">
        <v>7</v>
      </c>
      <c r="G29" s="14">
        <v>72</v>
      </c>
    </row>
    <row r="30" spans="1:7" x14ac:dyDescent="0.25">
      <c r="A30" s="3" t="s">
        <v>19</v>
      </c>
      <c r="B30" s="11">
        <v>5450</v>
      </c>
      <c r="C30" s="10">
        <v>305511.21999999997</v>
      </c>
      <c r="D30" s="10">
        <f>77555.23+5850.93</f>
        <v>83406.16</v>
      </c>
      <c r="E30" s="10">
        <v>0</v>
      </c>
      <c r="F30" s="13">
        <v>13</v>
      </c>
      <c r="G30" s="14">
        <v>58</v>
      </c>
    </row>
    <row r="31" spans="1:7" x14ac:dyDescent="0.25">
      <c r="A31" s="3" t="s">
        <v>41</v>
      </c>
      <c r="B31" s="17">
        <v>3446</v>
      </c>
      <c r="C31" s="10">
        <v>11645</v>
      </c>
      <c r="D31" s="10">
        <v>12856.82</v>
      </c>
      <c r="E31" s="10">
        <v>7036</v>
      </c>
      <c r="F31" s="13">
        <v>9</v>
      </c>
      <c r="G31" s="14">
        <v>55</v>
      </c>
    </row>
    <row r="32" spans="1:7" x14ac:dyDescent="0.25">
      <c r="A32" s="3" t="s">
        <v>23</v>
      </c>
      <c r="B32" s="11">
        <v>2431</v>
      </c>
      <c r="C32" s="10">
        <f>406699.79+930.4</f>
        <v>407630.19</v>
      </c>
      <c r="D32" s="10">
        <f>118619+125659.56</f>
        <v>244278.56</v>
      </c>
      <c r="E32" s="10">
        <f>30083.78+49010.72</f>
        <v>79094.5</v>
      </c>
      <c r="F32" s="13">
        <v>9</v>
      </c>
      <c r="G32" s="14">
        <v>62</v>
      </c>
    </row>
    <row r="33" spans="1:7" x14ac:dyDescent="0.25">
      <c r="A33" s="3" t="s">
        <v>10</v>
      </c>
      <c r="B33" s="11">
        <v>3954</v>
      </c>
      <c r="C33" s="10">
        <v>115619.38</v>
      </c>
      <c r="D33" s="10">
        <v>73507</v>
      </c>
      <c r="E33" s="10">
        <f>43414+63892</f>
        <v>107306</v>
      </c>
      <c r="F33" s="13">
        <v>9</v>
      </c>
      <c r="G33" s="14">
        <v>57</v>
      </c>
    </row>
    <row r="34" spans="1:7" x14ac:dyDescent="0.25">
      <c r="A34" s="3" t="s">
        <v>28</v>
      </c>
      <c r="B34" s="11">
        <v>8987</v>
      </c>
      <c r="C34" s="16">
        <v>215000</v>
      </c>
      <c r="D34" s="10">
        <v>88000</v>
      </c>
      <c r="E34" s="10">
        <v>0</v>
      </c>
      <c r="F34" s="13">
        <v>12</v>
      </c>
      <c r="G34" s="14">
        <v>67.5</v>
      </c>
    </row>
    <row r="35" spans="1:7" x14ac:dyDescent="0.25">
      <c r="A35" s="3" t="s">
        <v>39</v>
      </c>
      <c r="B35" s="11">
        <v>3700</v>
      </c>
      <c r="C35" s="10">
        <v>123538.51</v>
      </c>
      <c r="D35" s="10">
        <v>34607.82</v>
      </c>
      <c r="E35" s="10">
        <v>0</v>
      </c>
      <c r="F35" s="13"/>
      <c r="G35" s="14"/>
    </row>
    <row r="36" spans="1:7" x14ac:dyDescent="0.25">
      <c r="A36" s="3" t="s">
        <v>18</v>
      </c>
      <c r="B36" s="11">
        <v>3751</v>
      </c>
      <c r="C36" s="10">
        <v>442814.29</v>
      </c>
      <c r="D36" s="10">
        <f>40379.96+6596.92</f>
        <v>46976.88</v>
      </c>
      <c r="E36" s="10">
        <f>4470.43+46690.31+12387.38</f>
        <v>63548.119999999995</v>
      </c>
      <c r="F36" s="13">
        <v>13</v>
      </c>
      <c r="G36" s="14">
        <v>67</v>
      </c>
    </row>
    <row r="37" spans="1:7" x14ac:dyDescent="0.25">
      <c r="A37" s="3" t="s">
        <v>13</v>
      </c>
      <c r="B37" s="11">
        <v>6400</v>
      </c>
      <c r="C37" s="10">
        <v>185100.57</v>
      </c>
      <c r="D37" s="10">
        <v>22622.240000000002</v>
      </c>
      <c r="E37" s="10">
        <f>11108.22+16054.12</f>
        <v>27162.34</v>
      </c>
      <c r="F37" s="13"/>
      <c r="G37" s="14"/>
    </row>
    <row r="38" spans="1:7" x14ac:dyDescent="0.25">
      <c r="A38" s="3" t="s">
        <v>2</v>
      </c>
      <c r="B38" s="11">
        <v>1670</v>
      </c>
      <c r="C38" s="10">
        <f>422564.44+973.27</f>
        <v>423537.71</v>
      </c>
      <c r="D38" s="10">
        <v>163836.84</v>
      </c>
      <c r="E38" s="10">
        <v>9987.9699999999993</v>
      </c>
      <c r="F38" s="13"/>
      <c r="G38" s="14"/>
    </row>
    <row r="39" spans="1:7" x14ac:dyDescent="0.25">
      <c r="A39" s="3" t="s">
        <v>49</v>
      </c>
      <c r="B39" s="18">
        <v>3313</v>
      </c>
      <c r="C39" s="16">
        <v>226435.27</v>
      </c>
      <c r="D39" s="10">
        <v>95757.72</v>
      </c>
      <c r="E39" s="10">
        <v>7672.09</v>
      </c>
      <c r="F39" s="13">
        <v>8</v>
      </c>
      <c r="G39" s="14">
        <v>62</v>
      </c>
    </row>
    <row r="40" spans="1:7" x14ac:dyDescent="0.25">
      <c r="A40" s="3" t="s">
        <v>14</v>
      </c>
      <c r="B40" s="11">
        <v>8876</v>
      </c>
      <c r="C40" s="10">
        <v>350000</v>
      </c>
      <c r="D40" s="10">
        <v>120000</v>
      </c>
      <c r="E40" s="10">
        <v>110000</v>
      </c>
      <c r="F40" s="13">
        <v>10</v>
      </c>
      <c r="G40" s="14">
        <v>59.8</v>
      </c>
    </row>
    <row r="41" spans="1:7" x14ac:dyDescent="0.25">
      <c r="A41" s="3" t="s">
        <v>37</v>
      </c>
      <c r="B41" s="11">
        <v>6197</v>
      </c>
      <c r="C41" s="10">
        <v>373280.2</v>
      </c>
      <c r="D41" s="10">
        <v>131853.12</v>
      </c>
      <c r="E41" s="10">
        <v>0</v>
      </c>
      <c r="F41" s="13">
        <v>7</v>
      </c>
      <c r="G41" s="14">
        <v>61.71</v>
      </c>
    </row>
    <row r="42" spans="1:7" x14ac:dyDescent="0.25">
      <c r="A42" s="3" t="s">
        <v>9</v>
      </c>
      <c r="B42" s="11">
        <v>8918</v>
      </c>
      <c r="C42" s="10">
        <v>449112.1</v>
      </c>
      <c r="D42" s="10">
        <f>83669.58+70874.21</f>
        <v>154543.79</v>
      </c>
      <c r="E42" s="10">
        <v>26840.66</v>
      </c>
      <c r="F42" s="13">
        <v>9</v>
      </c>
      <c r="G42" s="14">
        <v>67</v>
      </c>
    </row>
    <row r="43" spans="1:7" x14ac:dyDescent="0.25">
      <c r="A43" s="3" t="s">
        <v>34</v>
      </c>
      <c r="B43" s="11">
        <v>6598</v>
      </c>
      <c r="C43" s="10">
        <v>168500</v>
      </c>
      <c r="D43" s="10">
        <v>33933</v>
      </c>
      <c r="E43" s="10">
        <v>72392</v>
      </c>
      <c r="F43" s="13">
        <v>9</v>
      </c>
      <c r="G43" s="14">
        <v>68.22</v>
      </c>
    </row>
    <row r="44" spans="1:7" x14ac:dyDescent="0.25">
      <c r="A44" s="3" t="s">
        <v>8</v>
      </c>
      <c r="B44" s="11">
        <v>14180</v>
      </c>
      <c r="C44" s="10">
        <v>658189.81999999995</v>
      </c>
      <c r="D44" s="10">
        <f>12011.76+34572.51</f>
        <v>46584.270000000004</v>
      </c>
      <c r="E44" s="10">
        <f>152300.06+679.45</f>
        <v>152979.51</v>
      </c>
      <c r="F44" s="13">
        <v>14</v>
      </c>
      <c r="G44" s="14">
        <v>65.5</v>
      </c>
    </row>
    <row r="45" spans="1:7" x14ac:dyDescent="0.25">
      <c r="A45" s="3" t="s">
        <v>59</v>
      </c>
      <c r="B45" s="11">
        <v>18585</v>
      </c>
      <c r="C45" s="10">
        <v>759326.42</v>
      </c>
      <c r="D45" s="10">
        <v>97501.85</v>
      </c>
      <c r="E45" s="10">
        <v>34931.75</v>
      </c>
      <c r="F45" s="13">
        <v>12</v>
      </c>
      <c r="G45" s="14">
        <v>66</v>
      </c>
    </row>
    <row r="46" spans="1:7" x14ac:dyDescent="0.25">
      <c r="A46" s="3" t="s">
        <v>0</v>
      </c>
      <c r="B46" s="11">
        <v>16002</v>
      </c>
      <c r="C46" s="10">
        <v>443924.33</v>
      </c>
      <c r="D46" s="10">
        <f>12860.58+189580.12+9705.23</f>
        <v>212145.93</v>
      </c>
      <c r="E46" s="10">
        <v>4263.96</v>
      </c>
      <c r="F46" s="13">
        <v>13</v>
      </c>
      <c r="G46" s="14">
        <v>67.5</v>
      </c>
    </row>
    <row r="47" spans="1:7" x14ac:dyDescent="0.25">
      <c r="A47" s="3" t="s">
        <v>17</v>
      </c>
      <c r="B47" s="11">
        <v>19000</v>
      </c>
      <c r="C47" s="10">
        <v>1037578.58</v>
      </c>
      <c r="D47" s="10">
        <f>214144.74+137196.45</f>
        <v>351341.19</v>
      </c>
      <c r="E47" s="10">
        <f>114533.05+170048.04</f>
        <v>284581.09000000003</v>
      </c>
      <c r="F47" s="13">
        <v>15</v>
      </c>
      <c r="G47" s="14">
        <v>63.8</v>
      </c>
    </row>
    <row r="48" spans="1:7" x14ac:dyDescent="0.25">
      <c r="A48" s="3" t="s">
        <v>48</v>
      </c>
      <c r="B48" s="11">
        <v>4010</v>
      </c>
      <c r="C48" s="10">
        <v>363602.58</v>
      </c>
      <c r="D48" s="10">
        <v>109096.2</v>
      </c>
      <c r="E48" s="10">
        <v>27892.44</v>
      </c>
      <c r="F48" s="13">
        <v>18</v>
      </c>
      <c r="G48" s="14">
        <v>60.5</v>
      </c>
    </row>
    <row r="49" spans="1:7" x14ac:dyDescent="0.25">
      <c r="A49" s="3" t="s">
        <v>1</v>
      </c>
      <c r="B49" s="11">
        <v>3653</v>
      </c>
      <c r="C49" s="10">
        <v>695171.09</v>
      </c>
      <c r="D49" s="10">
        <f>192639.74+204555.95</f>
        <v>397195.69</v>
      </c>
      <c r="E49" s="10">
        <f>343.38+773.72</f>
        <v>1117.0999999999999</v>
      </c>
      <c r="F49" s="13">
        <v>9</v>
      </c>
      <c r="G49" s="14">
        <v>51</v>
      </c>
    </row>
    <row r="50" spans="1:7" x14ac:dyDescent="0.25">
      <c r="A50" s="3" t="s">
        <v>38</v>
      </c>
      <c r="B50" s="11">
        <v>12230</v>
      </c>
      <c r="C50" s="10">
        <f>262431.12+5919</f>
        <v>268350.12</v>
      </c>
      <c r="D50" s="10">
        <v>0</v>
      </c>
      <c r="E50" s="10">
        <v>0</v>
      </c>
      <c r="F50" s="13">
        <v>11</v>
      </c>
      <c r="G50" s="14">
        <v>66</v>
      </c>
    </row>
    <row r="51" spans="1:7" x14ac:dyDescent="0.25">
      <c r="A51" s="3" t="s">
        <v>35</v>
      </c>
      <c r="B51" s="11">
        <v>7918</v>
      </c>
      <c r="C51" s="10">
        <v>328230.36</v>
      </c>
      <c r="D51" s="10">
        <v>163036</v>
      </c>
      <c r="E51" s="10">
        <v>0</v>
      </c>
      <c r="F51" s="13">
        <v>17</v>
      </c>
      <c r="G51" s="14">
        <v>57</v>
      </c>
    </row>
    <row r="52" spans="1:7" x14ac:dyDescent="0.25">
      <c r="A52" s="3" t="s">
        <v>56</v>
      </c>
      <c r="B52" s="18">
        <v>1697</v>
      </c>
      <c r="C52" s="16">
        <v>1305260.71</v>
      </c>
      <c r="D52" s="16">
        <f>147367.68+286597.06</f>
        <v>433964.74</v>
      </c>
      <c r="E52" s="16">
        <f>5416.1+449741.67</f>
        <v>455157.76999999996</v>
      </c>
      <c r="F52" s="13">
        <v>14</v>
      </c>
      <c r="G52" s="14">
        <v>57</v>
      </c>
    </row>
    <row r="53" spans="1:7" x14ac:dyDescent="0.25">
      <c r="A53" s="3" t="s">
        <v>22</v>
      </c>
      <c r="B53" s="11">
        <v>4963</v>
      </c>
      <c r="C53" s="10">
        <v>292002.77</v>
      </c>
      <c r="D53" s="10">
        <v>48081.01</v>
      </c>
      <c r="E53" s="10">
        <v>23468.78</v>
      </c>
      <c r="F53" s="13">
        <v>7</v>
      </c>
      <c r="G53" s="14">
        <v>67</v>
      </c>
    </row>
    <row r="54" spans="1:7" x14ac:dyDescent="0.25">
      <c r="A54" s="3" t="s">
        <v>50</v>
      </c>
      <c r="B54" s="11">
        <v>12875</v>
      </c>
      <c r="C54" s="10">
        <v>635051.87</v>
      </c>
      <c r="D54" s="10">
        <f>20815.28+131720.89</f>
        <v>152536.17000000001</v>
      </c>
      <c r="E54" s="10">
        <v>61916.95</v>
      </c>
      <c r="F54" s="13">
        <v>11</v>
      </c>
      <c r="G54" s="14">
        <v>68</v>
      </c>
    </row>
    <row r="55" spans="1:7" x14ac:dyDescent="0.25">
      <c r="A55" s="3" t="s">
        <v>31</v>
      </c>
      <c r="B55" s="11">
        <v>7371</v>
      </c>
      <c r="C55" s="10">
        <v>834730.53</v>
      </c>
      <c r="D55" s="10">
        <v>323105.28999999998</v>
      </c>
      <c r="E55" s="10">
        <f>92436+110000</f>
        <v>202436</v>
      </c>
      <c r="F55" s="13">
        <v>6</v>
      </c>
      <c r="G55" s="14">
        <v>67.66</v>
      </c>
    </row>
    <row r="56" spans="1:7" x14ac:dyDescent="0.25">
      <c r="A56" s="3" t="s">
        <v>26</v>
      </c>
      <c r="B56" s="11">
        <v>23918</v>
      </c>
      <c r="C56" s="10">
        <v>1516696.03</v>
      </c>
      <c r="D56" s="10">
        <v>256520.67</v>
      </c>
      <c r="E56" s="10">
        <v>210545.97</v>
      </c>
      <c r="F56" s="13">
        <v>14</v>
      </c>
      <c r="G56" s="14">
        <v>63</v>
      </c>
    </row>
    <row r="57" spans="1:7" x14ac:dyDescent="0.25">
      <c r="A57" s="3" t="s">
        <v>24</v>
      </c>
      <c r="B57" s="19">
        <v>27299</v>
      </c>
      <c r="C57" s="10">
        <v>1322151.42</v>
      </c>
      <c r="D57" s="10">
        <v>685151.26</v>
      </c>
      <c r="E57" s="10">
        <v>0</v>
      </c>
      <c r="F57" s="13">
        <v>7</v>
      </c>
      <c r="G57" s="14">
        <v>70</v>
      </c>
    </row>
    <row r="58" spans="1:7" x14ac:dyDescent="0.25">
      <c r="A58" s="3" t="s">
        <v>4</v>
      </c>
      <c r="B58" s="11">
        <v>17214</v>
      </c>
      <c r="C58" s="10">
        <f>1474655.19+1730578.63</f>
        <v>3205233.82</v>
      </c>
      <c r="D58" s="10">
        <f>3493.66+647250</f>
        <v>650743.66</v>
      </c>
      <c r="E58" s="10">
        <f>6700+4250</f>
        <v>10950</v>
      </c>
      <c r="F58" s="13">
        <v>11</v>
      </c>
      <c r="G58" s="14">
        <v>65</v>
      </c>
    </row>
    <row r="59" spans="1:7" x14ac:dyDescent="0.25">
      <c r="A59" s="3" t="s">
        <v>5</v>
      </c>
      <c r="B59" s="11">
        <v>21305</v>
      </c>
      <c r="C59" s="10">
        <v>1561854.28</v>
      </c>
      <c r="D59" s="10">
        <v>687507.14</v>
      </c>
      <c r="E59" s="10">
        <v>0</v>
      </c>
      <c r="F59" s="13">
        <v>9</v>
      </c>
      <c r="G59" s="14">
        <v>69</v>
      </c>
    </row>
    <row r="60" spans="1:7" x14ac:dyDescent="0.25">
      <c r="A60" s="3" t="s">
        <v>3</v>
      </c>
      <c r="B60" s="11">
        <v>10846</v>
      </c>
      <c r="C60" s="10">
        <v>2187361.73</v>
      </c>
      <c r="D60" s="10">
        <f>222240.63+299392.86</f>
        <v>521633.49</v>
      </c>
      <c r="E60" s="10">
        <v>19529.57</v>
      </c>
      <c r="F60" s="13">
        <v>9</v>
      </c>
      <c r="G60" s="14">
        <v>56</v>
      </c>
    </row>
    <row r="62" spans="1:7" x14ac:dyDescent="0.25">
      <c r="G62" s="20"/>
    </row>
  </sheetData>
  <autoFilter ref="A1:E1" xr:uid="{C5CB287E-0481-4EE8-9188-15160D8017DD}"/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216F35AF2CB9468CD9A6F9808E74AF" ma:contentTypeVersion="13" ma:contentTypeDescription="Een nieuw document maken." ma:contentTypeScope="" ma:versionID="ca164e848c4fad5da276762f41258f4d">
  <xsd:schema xmlns:xsd="http://www.w3.org/2001/XMLSchema" xmlns:xs="http://www.w3.org/2001/XMLSchema" xmlns:p="http://schemas.microsoft.com/office/2006/metadata/properties" xmlns:ns2="03d5240a-782c-4048-8313-d01b5d6ab2a6" xmlns:ns3="ceeae0c4-f3ff-4153-af2f-582bafa5e89e" targetNamespace="http://schemas.microsoft.com/office/2006/metadata/properties" ma:root="true" ma:fieldsID="65f0ac419ea59745c8cf4e78d3a84f2f" ns2:_="" ns3:_="">
    <xsd:import namespace="03d5240a-782c-4048-8313-d01b5d6ab2a6"/>
    <xsd:import namespace="ceeae0c4-f3ff-4153-af2f-582bafa5e8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5240a-782c-4048-8313-d01b5d6ab2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eae0c4-f3ff-4153-af2f-582bafa5e89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6C2AB1-6666-48AD-8E96-D75F61D231D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77A9E4-7E25-43D7-BABF-FB3C497A85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d5240a-782c-4048-8313-d01b5d6ab2a6"/>
    <ds:schemaRef ds:uri="ceeae0c4-f3ff-4153-af2f-582bafa5e8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5DF3D2-FE86-493B-91A5-3D05C56E22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vraag 2, 6a, 8, 9a en 9b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De Vits Tom</cp:lastModifiedBy>
  <dcterms:created xsi:type="dcterms:W3CDTF">2019-11-04T08:23:26Z</dcterms:created>
  <dcterms:modified xsi:type="dcterms:W3CDTF">2021-03-26T13:26:51Z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0x0101002E216F35AF2CB9468CD9A6F9808E74AF</vt:lpwstr>
  </property>
</Properties>
</file>